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2\10 EKİM\"/>
    </mc:Choice>
  </mc:AlternateContent>
  <xr:revisionPtr revIDLastSave="0" documentId="13_ncr:1_{95FAAF3B-F490-4259-8EFB-68CE22DFA4DA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G18" i="1"/>
  <c r="K18" i="1" s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<sst xmlns="http://schemas.openxmlformats.org/spreadsheetml/2006/main" count="59" uniqueCount="46">
  <si>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</si>
  <si>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</si>
  <si>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</si>
  <si>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</si>
  <si>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</si>
  <si>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</si>
  <si>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</si>
  <si>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</si>
  <si>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</si>
  <si>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</si>
  <si>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</si>
  <si>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</si>
  <si>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</si>
  <si>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</si>
  <si>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</si>
  <si>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</si>
  <si>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</si>
  <si>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</si>
  <si>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</si>
  <si>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</si>
  <si>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</si>
  <si>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</si>
  <si>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</si>
  <si>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</si>
  <si>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</si>
  <si>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</si>
  <si>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</si>
  <si>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</si>
  <si>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</si>
  <si>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</si>
  <si>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</si>
  <si>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</si>
  <si>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</si>
  <si>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</si>
  <si>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</si>
  <si>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</si>
  <si>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</si>
  <si>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HATAY SEFERİ</t>
  </si>
  <si>
    <t>ÖZ ATLAS DEMİR</t>
  </si>
  <si>
    <t>ES DEMİR</t>
  </si>
  <si>
    <t>HERMES REM METAL</t>
  </si>
  <si>
    <t>ŞİRİNOĞLU TİCARET</t>
  </si>
  <si>
    <t>MEHMET ÇEVİK</t>
  </si>
  <si>
    <t>BAŞAK METAL DEMİR</t>
  </si>
  <si>
    <t>22,10,2022</t>
  </si>
  <si>
    <t>ÖZGÜVEN PROFİL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</si>
</sst>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Q20" sqref="Q20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37</v>
      </c>
      <c r="F2" s="35"/>
      <c r="G2" s="35"/>
      <c r="H2" s="35"/>
      <c r="I2" s="35"/>
      <c r="J2" s="35"/>
      <c r="K2" s="3" t="s">
        <v>3</v>
      </c>
      <c r="L2" s="4">
        <f ca="1">TODAY()</f>
        <v>44856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38</v>
      </c>
      <c r="B5" s="29"/>
      <c r="C5" s="10" t="s">
        <v>44</v>
      </c>
      <c r="D5" s="11"/>
      <c r="E5" s="12">
        <v>22892</v>
      </c>
      <c r="F5" s="1"/>
      <c r="G5" s="13" t="str">
        <f t="shared" ref="G5:G6" si="0">IF(A5="","",(A5))</f>
        <v>ÖZ ATLAS DEMİR</v>
      </c>
      <c r="H5" s="12"/>
      <c r="I5" s="12"/>
      <c r="J5" s="12"/>
      <c r="K5" s="12">
        <f>IF(G5="","",SUM(E5-H5-I5-J5))</f>
        <v>22892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39</v>
      </c>
      <c r="B6" s="29"/>
      <c r="C6" s="10" t="s">
        <v>44</v>
      </c>
      <c r="D6" s="11"/>
      <c r="E6" s="12">
        <v>5000</v>
      </c>
      <c r="F6" s="1"/>
      <c r="G6" s="13" t="str">
        <f t="shared" si="0"/>
        <v>ES DEMİR</v>
      </c>
      <c r="H6" s="12">
        <v>5000</v>
      </c>
      <c r="I6" s="12"/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 t="s">
        <v>40</v>
      </c>
      <c r="B7" s="29"/>
      <c r="C7" s="10" t="s">
        <v>44</v>
      </c>
      <c r="D7" s="11"/>
      <c r="E7" s="12">
        <v>15000</v>
      </c>
      <c r="F7" s="1"/>
      <c r="G7" s="13" t="str">
        <f>IF(A7="","",(A7))</f>
        <v>HERMES REM METAL</v>
      </c>
      <c r="H7" s="12"/>
      <c r="I7" s="12">
        <v>15000</v>
      </c>
      <c r="J7" s="12"/>
      <c r="K7" s="12">
        <f t="shared" si="1"/>
        <v>0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 t="s">
        <v>41</v>
      </c>
      <c r="B8" s="29"/>
      <c r="C8" s="10" t="s">
        <v>44</v>
      </c>
      <c r="D8" s="11"/>
      <c r="E8" s="12">
        <v>2375</v>
      </c>
      <c r="F8" s="1"/>
      <c r="G8" s="13" t="str">
        <f t="shared" ref="G8:G19" si="2">IF(A8="","",(A8))</f>
        <v>ŞİRİNOĞLU TİCARET</v>
      </c>
      <c r="H8" s="12">
        <v>2370</v>
      </c>
      <c r="I8" s="12"/>
      <c r="J8" s="12"/>
      <c r="K8" s="12">
        <f t="shared" si="1"/>
        <v>5</v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 t="s">
        <v>42</v>
      </c>
      <c r="B9" s="29"/>
      <c r="C9" s="10" t="s">
        <v>44</v>
      </c>
      <c r="D9" s="11"/>
      <c r="E9" s="12">
        <v>8115</v>
      </c>
      <c r="F9" s="1"/>
      <c r="G9" s="13" t="str">
        <f t="shared" si="2"/>
        <v>MEHMET ÇEVİK</v>
      </c>
      <c r="H9" s="12"/>
      <c r="I9" s="12"/>
      <c r="J9" s="12"/>
      <c r="K9" s="12">
        <f t="shared" si="1"/>
        <v>8115</v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 t="s">
        <v>43</v>
      </c>
      <c r="B10" s="29"/>
      <c r="C10" s="10" t="s">
        <v>44</v>
      </c>
      <c r="D10" s="11"/>
      <c r="E10" s="12">
        <v>17735</v>
      </c>
      <c r="F10" s="1"/>
      <c r="G10" s="13" t="str">
        <f t="shared" si="2"/>
        <v>BAŞAK METAL DEMİR</v>
      </c>
      <c r="H10" s="12"/>
      <c r="I10" s="12">
        <v>17735</v>
      </c>
      <c r="J10" s="12"/>
      <c r="K10" s="12">
        <f t="shared" si="1"/>
        <v>0</v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 t="s">
        <v>45</v>
      </c>
      <c r="B11" s="29"/>
      <c r="C11" s="10" t="s">
        <v>44</v>
      </c>
      <c r="D11" s="11"/>
      <c r="E11" s="12"/>
      <c r="F11" s="1"/>
      <c r="G11" s="13" t="str">
        <f t="shared" si="2"/>
        <v>ÖZGÜVEN PROFİL</v>
      </c>
      <c r="H11" s="12">
        <v>10315</v>
      </c>
      <c r="I11" s="12"/>
      <c r="J11" s="12"/>
      <c r="K11" s="12">
        <f t="shared" si="1"/>
        <v>-10315</v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2300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71117</v>
      </c>
      <c r="F22" s="1"/>
      <c r="G22" s="17" t="s">
        <v>17</v>
      </c>
      <c r="H22" s="18">
        <f>SUM(H5:H21)</f>
        <v>19985</v>
      </c>
      <c r="I22" s="18">
        <f>SUM(I5:I21)</f>
        <v>32735</v>
      </c>
      <c r="J22" s="18">
        <f>SUM(J5:J21)</f>
        <v>0</v>
      </c>
      <c r="K22" s="18">
        <f>SUM(K5:K21)</f>
        <v>20697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250527</v>
      </c>
      <c r="D25" s="19">
        <v>252355</v>
      </c>
      <c r="E25" s="20">
        <f>IF(C25="","",SUM(D25-C25))</f>
        <v>1828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4995</v>
      </c>
      <c r="D26" s="22"/>
      <c r="E26" s="21">
        <f>IF(C26="","",SUM(C26/E25))</f>
        <v>2.7324945295404812</v>
      </c>
      <c r="F26" s="1"/>
      <c r="G26" s="11" t="s">
        <v>26</v>
      </c>
      <c r="H26" s="12">
        <v>4995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5947.5</v>
      </c>
      <c r="D27" s="22"/>
      <c r="E27" s="23">
        <f>SUM(C27/E22)</f>
        <v>8.3629793157754123E-2</v>
      </c>
      <c r="F27" s="1"/>
      <c r="G27" s="11" t="s">
        <v>28</v>
      </c>
      <c r="H27" s="12">
        <v>452.5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500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5947.5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14037.5</v>
      </c>
      <c r="D36" s="1"/>
      <c r="E36" s="1"/>
      <c r="F36" s="1"/>
      <c r="G36" s="27" t="s">
        <v>32</v>
      </c>
      <c r="H36" s="16">
        <f>IF(H33="","",SUM(H22-H33))</f>
        <v>14037.5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2022-10-22T08:07:14Z</cp:lastPrinted>
  <dcterms:created xsi:type="dcterms:W3CDTF">2022-08-24T05:29:34Z</dcterms:created>
  <dcterms:modified xsi:type="dcterms:W3CDTF">2022-10-22T08:39:27Z</dcterms:modified>
</cp:coreProperties>
</file>